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21DB9AE3-AF1A-4017-8080-FF0AF35335AA}" xr6:coauthVersionLast="38" xr6:coauthVersionMax="38" xr10:uidLastSave="{00000000-0000-0000-0000-000000000000}"/>
  <bookViews>
    <workbookView xWindow="0" yWindow="0" windowWidth="15360" windowHeight="8130" activeTab="2" xr2:uid="{00000000-000D-0000-FFFF-FFFF00000000}"/>
  </bookViews>
  <sheets>
    <sheet name="Затраты на инвентаризацию" sheetId="2" r:id="rId1"/>
    <sheet name="Снижение излишних закупок" sheetId="4" r:id="rId2"/>
    <sheet name="Снижение времени простоя сотруд" sheetId="5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5" l="1"/>
  <c r="B13" i="5"/>
  <c r="B14" i="4"/>
  <c r="B15" i="4" s="1"/>
  <c r="B16" i="4" s="1"/>
  <c r="B15" i="5"/>
  <c r="B15" i="2"/>
  <c r="B13" i="2"/>
  <c r="B33" i="2" l="1"/>
  <c r="B31" i="2"/>
  <c r="B21" i="2"/>
  <c r="B23" i="2"/>
  <c r="B25" i="2" l="1"/>
  <c r="B34" i="2"/>
  <c r="B38" i="2" s="1"/>
  <c r="B39" i="2"/>
  <c r="B24" i="2"/>
</calcChain>
</file>

<file path=xl/sharedStrings.xml><?xml version="1.0" encoding="utf-8"?>
<sst xmlns="http://schemas.openxmlformats.org/spreadsheetml/2006/main" count="54" uniqueCount="47">
  <si>
    <t>↓ оплата сверхурочных / аутсорса;</t>
  </si>
  <si>
    <t>↓ численность штата;</t>
  </si>
  <si>
    <t>Данные для рассчета</t>
  </si>
  <si>
    <t>Экономия:</t>
  </si>
  <si>
    <t>Как часто инвентаризация, раз в год</t>
  </si>
  <si>
    <t>Параметр</t>
  </si>
  <si>
    <t>Набор техники на нового сотрудника (ноутбук + док‑станция + монитор + периферия)</t>
  </si>
  <si>
    <t>Насколько хорошо СУИ позволит «поймать» такое оборудование</t>
  </si>
  <si>
    <t>Новых сотрудников в год, человек</t>
  </si>
  <si>
    <t>Средний простой до внедрения СУИ, дней</t>
  </si>
  <si>
    <t>Простой после внедрения СУИ, дней</t>
  </si>
  <si>
    <t>Длительность инвентаризации, дней</t>
  </si>
  <si>
    <t>Количество объектов</t>
  </si>
  <si>
    <t>Итого стоимость за 1 инвентаризацию</t>
  </si>
  <si>
    <t>Расходы на инвентаризацию подрядчиками:</t>
  </si>
  <si>
    <t>Количество сотрудников</t>
  </si>
  <si>
    <t>Ставка за час за 1 сотрудника, руб</t>
  </si>
  <si>
    <t>Ставка за день за 1 сотрудника, руб</t>
  </si>
  <si>
    <t>Итого затраты:</t>
  </si>
  <si>
    <t>Количество объектов в день на 1 сотрудника ( может считывать один)</t>
  </si>
  <si>
    <t>Количество сотрудников с ТСД</t>
  </si>
  <si>
    <t>Сокращение затрат и сроков на инвентаризацию</t>
  </si>
  <si>
    <t>Стоимость инвентаризации 1 объекта</t>
  </si>
  <si>
    <t>Средняя cтоимость за 1 объект инвентаризации в Москве, руб</t>
  </si>
  <si>
    <t xml:space="preserve"> *Ставка «полная стоимость часа» = оклад + страховые взносы + надбавки + амортизация рабочего места.</t>
  </si>
  <si>
    <t>Расходы на проведение инвентаризации своими силами</t>
  </si>
  <si>
    <t>Расходы на проведение инвентаризации своими силами с помощью RFID</t>
  </si>
  <si>
    <t>Сколько человек будет делать? ( в паре должно работать двое)</t>
  </si>
  <si>
    <t>Сокращение простоя нового сотрудника из‑за неготовности рабочего места</t>
  </si>
  <si>
    <r>
      <t>Интерпретация:</t>
    </r>
    <r>
      <rPr>
        <sz val="11"/>
        <color theme="1"/>
        <rFont val="Calibri"/>
        <family val="2"/>
        <scheme val="minor"/>
      </rPr>
      <t xml:space="preserve"> каждый новичок тратит лишних 3 дня, ожидая настройки ПК. Система бронирования и точный реестр уменьшают задержку до 0,5 дней и как следствие экономия фонда рабочего времени на 1,9 млн ₽ в год</t>
    </r>
  </si>
  <si>
    <t>Данные</t>
  </si>
  <si>
    <t>Стоимость комплекта оборудования и меток для печати и маркировки 10 0000 ОУ и считывания ( стоимость будет делиться на 5 лет амортизации)</t>
  </si>
  <si>
    <t>Экономия по деньгам (наименьшая разница между стоимостями)</t>
  </si>
  <si>
    <t>Экономия по времени (наименьшая разница между сроками)</t>
  </si>
  <si>
    <t>Полная дневная стоимость сотрудника (оклад + страховые взносы + надбавки + амортизация рабочего места.)</t>
  </si>
  <si>
    <t>*«Роуминг-позиции» — это непостоянные или подвижные рабочие места, где техника «ходит по рукам».
В учёте имущества важно их выделять, потому что оборудование от них можно быстро возвращать и переиспользовать, экономя на новых закупках</t>
  </si>
  <si>
    <t>Стоимость простоя до внедрения</t>
  </si>
  <si>
    <t>Стоимость простоя после внедрения</t>
  </si>
  <si>
    <t>Ротация сотрудников в год, человек</t>
  </si>
  <si>
    <t>Отсутвие необходимости трат в размере:</t>
  </si>
  <si>
    <r>
      <t xml:space="preserve">Доля увольняющихся/роуминг-позиций, чью технику </t>
    </r>
    <r>
      <rPr>
        <b/>
        <sz val="11"/>
        <color theme="1"/>
        <rFont val="Calibri"/>
        <family val="2"/>
        <scheme val="minor"/>
      </rPr>
      <t>можно</t>
    </r>
    <r>
      <rPr>
        <sz val="11"/>
        <color theme="1"/>
        <rFont val="Calibri"/>
        <family val="2"/>
        <scheme val="minor"/>
      </rPr>
      <t xml:space="preserve"> переиспользовать</t>
    </r>
  </si>
  <si>
    <t>Сколько комплектов можно переиспользовать</t>
  </si>
  <si>
    <t>Комплекты техники, доступные для повторного использования</t>
  </si>
  <si>
    <r>
      <t>Интерпретация:</t>
    </r>
    <r>
      <rPr>
        <sz val="11"/>
        <color theme="1"/>
        <rFont val="Calibri"/>
        <family val="2"/>
        <scheme val="minor"/>
      </rPr>
      <t xml:space="preserve"> без прозрачного учёта мы покупаем новую технику для 20 % новых сотрудников, хотя она лежит на складе от уволившихся. Улавливая 90  % этих «спящих» активов, экономим 4,32 млн ₽ ежегодно.</t>
    </r>
  </si>
  <si>
    <t>Срок проведения (если работает 8 человек одновременно и производительность 250 объектов в день на пару). Будут инвентаризировать с меньшей производительностью так как незнакомы с объектами и помещениями</t>
  </si>
  <si>
    <t>Количество объектов в день на 2-х сотрудников (надо двое, так как один называет номер, второй ищет в ведомости и отмечает). Производительность выше, так как они знают объекты и "местность"</t>
  </si>
  <si>
    <t>↑ дополнительная выручка (если высвободившееся время сотрудников переключаем на оплачиваемые работы или другие полезные задачи).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</si>
</sst>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\ &quot;₽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0"/>
      <color theme="1"/>
      <name val="Arial Unicode MS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left" vertical="center" indent="2"/>
    </xf>
    <xf numFmtId="0" fontId="7" fillId="0" borderId="0" xfId="0" applyFont="1" applyAlignment="1">
      <alignment vertical="center"/>
    </xf>
    <xf numFmtId="43" fontId="0" fillId="0" borderId="0" xfId="1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0" applyNumberFormat="1"/>
    <xf numFmtId="0" fontId="5" fillId="0" borderId="0" xfId="0" applyFont="1" applyAlignment="1">
      <alignment vertical="center" wrapText="1"/>
    </xf>
    <xf numFmtId="164" fontId="3" fillId="0" borderId="0" xfId="0" applyNumberFormat="1" applyFont="1"/>
    <xf numFmtId="164" fontId="5" fillId="0" borderId="0" xfId="0" applyNumberFormat="1" applyFont="1" applyAlignment="1">
      <alignment vertical="center" wrapText="1"/>
    </xf>
    <xf numFmtId="43" fontId="3" fillId="0" borderId="0" xfId="1" applyFont="1"/>
    <xf numFmtId="2" fontId="0" fillId="0" borderId="0" xfId="1" applyNumberFormat="1" applyFont="1"/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8" fillId="0" borderId="0" xfId="0" applyFont="1" applyAlignment="1">
      <alignment vertical="center"/>
    </xf>
    <xf numFmtId="0" fontId="0" fillId="2" borderId="4" xfId="0" applyFill="1" applyBorder="1"/>
    <xf numFmtId="2" fontId="0" fillId="2" borderId="6" xfId="1" applyNumberFormat="1" applyFont="1" applyFill="1" applyBorder="1"/>
    <xf numFmtId="0" fontId="0" fillId="2" borderId="0" xfId="0" applyFill="1"/>
    <xf numFmtId="43" fontId="1" fillId="2" borderId="0" xfId="1" applyFont="1" applyFill="1"/>
    <xf numFmtId="16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9" fontId="0" fillId="2" borderId="0" xfId="0" applyNumberFormat="1" applyFill="1" applyAlignment="1">
      <alignment horizontal="center" vertical="center" wrapText="1"/>
    </xf>
    <xf numFmtId="43" fontId="3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20</xdr:row>
      <xdr:rowOff>0</xdr:rowOff>
    </xdr:from>
    <xdr:to>
      <xdr:col>12</xdr:col>
      <xdr:colOff>38100</xdr:colOff>
      <xdr:row>23</xdr:row>
      <xdr:rowOff>85725</xdr:rowOff>
    </xdr:to>
    <xdr:sp macro="" textlink="">
      <xdr:nvSpPr>
        <xdr:cNvPr id="1025" name="AutoShape 1" descr="data:image/png;base64,iVBORw0KGgoAAAANSUhEUgAAAYUAAACJCAYAAADDliSHAAAQAElEQVR4AeydB5wT1RbGTwBFBBdsD1FQxIoiSFUUC01EQXrvHVY6KCKCShFQQFBA6U2WIlWaSi8CIigolvfwKfgUpIig0mSRN1/Yyc4kU5PJ7ib77W8nc8u55977n2TO3DpZzpw5cxHH6dOnL548efLi0aNHL8J9kX8kQAIkQAKZjkAWUf6UWsv58+clOTlZ8uTJIzly5FBC+U8CJEACJJDZCGSBQYAxOHfunCQkJEi2bNkyGwPWlwTiiwBrQwIREMhy4cIFiQWDcOrUGXn+1TcloWBZueGeCvLh2k8iqDaTkgAJkAAJGBHIglYCWgfZs2c3is8QYes375DSlRvJu9Pm+8tz+vQZadW1v8BQ+AP4QQIkQAIk4AmBLGfPnpXcuXN7oiwaSnr1HyE1mnWTnw8e1qmHQTh4+KguLH48rAkJkAAJpA+BLLly5RKfz5c+uVvkeuTYcalUu51MmrXQUKrATTfIHYVuNoxjIAmQAAmQQHgE/EYhvKTRS7X3u++l3FMtZMfnew0zKVGssKxZNMkwjoEkQAIkkBEJxEqZ/FNSrQq760eRyetE1ir354sXrSS9idv91XdStX4n+fXIMUOF9WtWkY8XTJB8ea8zjGcgCZAACZBA+ARMjcKI5SK+hiKl+oq0myhSabBIlkYiXaaJ/PybROXvkx27pWrDRDn5x1+G+vv1bCeTR78il192mWE8A0mABEiABCIjEGIU9itjt8VfEHnuPWPFYz8SubWryByPZ4Ru3v651Gza1XRG0ajBz0mfrq2NC8VQzwj8ff68fLx+q7w1cbZMnLlAcF2wlsWzDGJZEctOApmAQIhR6DlTZPd+65onXxBpq7QeTpyylnMau3HrTnm64bNy7u/zhkneGvqCtG1a2zCOgd4RWLl6s9xXrrbUbdVLXnptrPQeMNJ/XTC+c+B/B73LiJpIgAQyLAGdUdjwjcjiz5yV9fQ5kZErnMlaSW359Aup3riLqUjf7m2lZaMapvFeRDzVIFHMjobtng8ri5adXzLVaVXfsDLzIBFu+k079ZVDh0PHcr76dp+07Nzfg1yoAgSaJ/Yz/W6YfQ+Dw1t3HQBVnhwD33hXV57OfV7zRC+UQFdw2Xv0ex1RUT3WbvpUVyeUAQ87Uc00TpTrjELSFne1GrzInXyw9Df//kHqt+4dHBzwN6j1pPTt3ibgj9xhrAGGyezY9tke40Q2oTt27RUzneiSsUme5tELlq2RZDQBTXLetecb2f/TLyaxDHZDYMfnX5l+N8y+M8HhZjPz3JQDsn/8+ZeMmTBbV56Z85bJ9z/+hOiIjy++/E6nG/WYMnuxYIZhxMotFAwaOSEk363KmKVFEkalENAZhZW7U0JdnL4N8z6BxWjPNOkif506bZhbuQeKy7sj+hvGMdB7AsnJybZKjxz73VaGArFFIGnBSjlvcO2nJS2NakXenpQUNf3bd34pn+/5Nmr6412xziiEM0Zw9A/3iDC76OlGz8qRY8cNE992awGZN+UNyZpVVzxDWQZ6Q+CBkkUtFV2WLZvcd88dljKMjD0CaBUYlTppobGxMJINJ+z9pR/L0d+8ecgIzh8tn+Aw+p0T0N11HwzjN1+ykPPMIHn23N9Sq3l3+fGAcRMjZ84csnDaKLkqV06I80gjAo8/XEqervyoaW5d2jWWHFdkN41nRPgE1i2ZLH/s3+bq2Lslwr5bpbh4mtZ249yU719K6KX/346fkJWrN1/yROEzWemqHD9lruea0e21YvWmgN4cOa4IuH0+X8BNhzkBnVGoUcpc0CgG8jld3ieaJ74oO3d/baTOHzZ2+ItSqGB+v5sfaUtg5jtDZMTAXjr+2bJllXbN6kifbq3TtjDMLeoEZs1fpsujc9tGOr9ZK0InZOPR3oevyH65FNW0NifMWCBnzp6z0eAueuykOYEE2AbnX9ddE/BzanUAhaVDZxTaV7SUDYnsVDkkyDJg6OjJllteN61XTepUq2Spg5HRI4AuovbN68ruDe/7j08/ni2HvlkvIwf1jm4rIXpVomYTArgZz13yYSD2zttuEUzsCAQojtUbtskvh44orvD/tbsgoJfgkbIlA8ownhhsmAKRYTjQupmatCSQskqFh+XEydT+bZ+PLYUAHAuHzihkv0xkcnsLaU1Uc6WnoUoxTYCNc9O2XTJszFRTKYwjjFSeUk0FGJGmBNBaK3xnIcl+ufKlSNOcmVlaEFi0fI1gp2E1rzrVK8l11+SR8o+UUYP851nzl/vPXn1UCNI/zsMupAkz3tcV88mKD5vujqATpEdHQGcUENOmgsjsLiJWNnVAHZEZieL4DwPKzRP7iVnzDdtWJE0YJtr+P8fKKUgCJOCaQHDXUOM6T/l1NEk5+z3Kx3vvLzf93SrRrv9LFy8iN+fPF0iHscXlH6eOAQQiXDrQ8pk4M3VHZeyNds9dt7nUQnEQCDEKCGz8sMg/yhhQkmIcmpQTuetGkcfvERnVXOTIRJFX60FKe5i7//nnH2nasa8c//2kqdCQfl0ET6WmAoywJIAnvnWbPxX80EeMmyHT5yz1b0+BLSssE6ZRJFaqY474gmWrZcL09+X1t6fJ5PcWydJV62XXnm8871e2qhbm5aNbZMbcDwSswAx7bhlNy7TSE8txGIzVrr95oOR9cksB5UeuVOqZquUFkz0Up///p58PyYYtn/ndXnwkX7ggz7ZuoFP1tgfTU9ENpb3HJLZuKOfO/a3Lx+yhVCdEjxgaBZVLI8U4vNdZ5LtRIusHiPRQHiauT1BjnZ2HvzVVtu/80lT4sYdKSYeWLqyMqab4iPjym33+V44mFCxreH7tzdQtw//z3wPSuH0fKVi8itRs1l2wehSrU7v2HebfnqJA0Sck8bkhIS8oMiN17e2PGOaJsmDGmFk6o3A8uWGREtLlL1JRnqzfSVp3GSDPvTJKBo+cKD1fekOadXpRytdoIzcULi9lKjf277fkxpBhESDKZnZouybAtV7r3nJr8apSp2VP6fLCUAErMMOuvLcUqyJYaWu2O69RHWM1DAZRW/aGtasGvBgMrv10xYAfDhhOnL04kpOTpWXjmpIr55UBdTBQeDgIBLh04MHzbc0AM2bJtWlaS856PIjtslgxK25pFCKtFX60Q0dPMVWD7qJ3Rr5kGp8ZI+yeZtSBOyzjf7R6K0HTG0/iRqzOnDkraP6XKF/fcoDfKG24YWi1vDx8vNxRupr/JotympVPzQN1/m7fj/79loo/Xl+WfbRRjYroDL1Q8MGHG6RizTby0bpPDBdqQQaDnjBixRVWGP9CWDweaBG99/6KQNUwuaBudf2MkSZ1n/bHqx/ghxaW6o/kjJYCbtqY0KDV83YErYWlqzYItmlR9bVpWttvdFBXNYxn5wSiZhT+/OuUtOn6smVJhvXvJvnz5bWUyWyRPp/VaI4IomFs8bR7+vQZcfKHWR+N2j8vaFk4kQ9XBgagRIX68uY7syTcm8j/fvlVmnR4QRq162PZ5SjKn89nx8onq9Zs8Xdf2hkmRZ3/H0atTose8vOhw35/vH2AB2bpqPWqWqmc5E7IpXr954fK3B/oTkIAbq5aQ4KwcI+L/1x6KcuzbRsKpjurepasXC8Hfz2qel2dx0xM3dI5S5YsEjy11pUyClt3H0XCp4fSPWDVFEe3UavGNSPJIlOmPXz0uGCMBk1mNwAuXPhHXhz8lpskrmTRRYh9rIw21HOlKEUYC5BqNOsmVoZPbQmkJAk5HVD6w1uFsXEcDMjLw8aH6IuHgOCuoEZ1UruOtPVTB57VsMmzIl8sp+rC+fprr5b6NarA6T/wfcZ27X6Piw+MB2ERnpoEXV833nC96uU5DAJRaSngaWT+ko9Mi3PllTlk4pvWrQjTxHEeYXejm5a0RH4/kTr32hJHUCQGWH+JcN55kEq/Fzrrte5l2jXjFwrjY8/ef0v7ngPDSHkpybvT5lsalUtSxp9LVqyTEyf/NI6M0VA8pK3ZuD1QerQQnij/UMCvdbRo+IzW698gb6fFolOdsENPr2db6CTx3UY3ni7QxjNmQmorAaI9n22OE48ICHhuFPCk2L7nq5ZFGvhComDKmKVQJo30+ay7RFQsGI9p06SWrJg7TuZNfkMG9e0sV+dJUKMNzzA4q9ZuMYyLJHDQiAm288HzXn+tDHiuo7+8KPPimaOlfs0qgua+Vd7oz45kEBK6MaiZ2LqBP+85k4bLy8938vc5I87sQJeJ9gZqJudFeA+lVY2tnZ0evQeMCCtbtBLwRK4mbqDwx5iC6tee8bT9sNKNpA1Deq0/UjdWHFd89IGAGkxOmDp7ccBv59j3w0/KONHWgNgjD5aQInffHvDTER4Bz41CG6W5jg3vzIqDlZNtmtQ2i2a4AwIwqF+sny9vDnle8ENAv3C3Dk387662Mwx7lKdvB1k4FsEPc86iVZbyMF57P1ksvZUnQ5QXB24Gk0e/Its+nCW4AVkpGDF2hlW0ZVzBm2+SrzYvlGEDuvtZPV35UemV2FxWzRuvm3pppGS3x6yM8kAYrgm2lHZ6hFMuPBAE39QbBa1JQFm0R5N6+gHn+Us/DrvlpdWrdXdt30TrlfFT50ly8gVdmJkHrQTUS43v2r6x6oznc9Tr5qlRwPx4fLGtSo0bGXc/tSJkHzdj3BDDG+ldtxe0HWT79/c2r9Wzz14ngemN2h+mLlLxlC1dzG+8zFZGY33KnInDlQF08xbSR+s/EQyWK+pc/0P3tdfkCUlXrMhdYvdw4jWrkEKkYcDGrbsEaw7ULLEuoWSxe1Sv4bnWUxUFU1TVSIzvLFqxVvV6ci5frrTu6R6DzUtWrrPVjR1W5y76MCCHVscTJl1hASE6HBHwzChg4Uj/oWMtM61e5TH/05qlECMtCWBDsQdLFTWVsRu8P/bbCdO04USs2bjNMtmQfl0s4xFZvGhhQWsHbqMDT45btn9uFGUZhhbJvXffZirTspG+3zxY8FiUtnYOzict/DPnfqDLpnmD6jq/kQeL2Go8VUEXhYcAXYAHnu4dm+q0jBo/U+c38mCHVe2alq5Ki8PnM3+wMNLBMGMCnhmF519907JfGX2Xw1/pYVyKDBzq84X5RbNIpu3XdVt1PHlbpcH+NRhANJM5fuKkWZTrcDwI4O15Zgnz35hXSt1/r1m0LrxqxXI6f7AnnHEFO1a3FSxg+c4OL1lp6xPs3rl2rqtts9csSl3AGKzLyI/pwVg9rsb5fD4JXougxgWfg2chfbrrK/+gc7BcJP7a1SrpWr7YztuqxwFjD9hhVc0TM5nMZlGpMjw7J+CJUcC8eavZRihOV6W/L5I1CT8fh5boHNomcnAOFy44698MTieXpmOHBCMgEg55clsPJkN/gRtvwMnwwFO3YUQYgYeP/maZqoTSArAU0ERirEnjDXEeOer+C5An91UherQBPp9P8uU1n77oJSttvmntDn67GgaQ7cZx1DI+/nAp3Q0b4dOSluLk2YH1tWew9AAAD7hJREFUCs+2aajTN3Zy6hbYugjFMz1pie6NjR1a1hPsn6ZE8d8DAp4YBWwZYFUWPL0+36WVlYhh3OLPRGqPFPEp35cCiSI5W4h0miKy60fx9C/hKv3iHa3yP/86rfU6dv/x1ylT2dy5zfOz6p83VRgUkRC0GCko2jPv7zZTY7V72dtlaieLTRXtdIQTb9WqCkdfRkwzbY7+Jp41a1YZOnqyo2PYmCmCJ3FtvZIWrtR6PXGj2xOzxFRlmNauXaWshqOVPWbibNUrRqujA5F0hEUgYqOAL9cP+3+2zLx355aCKZSWQprIfYdEHnv1kkGAYVCjTp8TeXe1SKm+It3Dn5CiqgucrZ4o8SVE8zsgDIeDwypN7oSrHGjI+CKnbFZUZ7ssm+NKZM9+uWNZCjongIVd3/7nB12CjVt3KgZhiuNjz9f/0aXHimhtd5QuMkwPDELrJrUCqfFwNPpd/RoERGKgG4PRcONoWq+aWP1+IcPDHYGIjAIWLQ212NsIRcmX9zrBHHG4nR5Nx4ls+tZaeswqkb7mLUzrxEGxRrNTtCJW/eZaOdW9+6vvVKfhOfjJy1AoBgLtfoynTjlvZVlNYwaKa6/OjRMPlwRmzNMPMLtMbioejQFn3CeyZcsayHPW/OUhCwhHjUsdhMYaF3RLBxLQ4QmBiIwCdru0K0Wfbm3sRHTxk9eJ7PheF2TqGaa0iv972DTaccT9991tKfvx+tQFMpaCKZFrNn2a4jI+2U0FNE6V8UKvyWN9o97/00HHhcZ2zlbC19AoWOExjMM03nkWOwsYJnIYiH2usELaoXhAzJfFfAYGxjnqPvNEQBazi7QvzsHYJQahVYFqTzyq26NJDVfPPp8+L59P71flUs48pRAI2yjgR2y3aAlzoVs0sJ72l1KOwGnK+oDTkWP6BkdilkJlShSxjMf6C2zwZymkicTAnsYb4sSGYyGBMRhwY75/Wc7e2fXlt47flfDZF19bEri38O2W8YwMJbBw2WrdYrOblOt18setrmY6/bF/m1/+t+83+9/MpuaC7p3pc8JohVhMwIDu7h3001MnaV6cM37KPIgEjq7t9QvfAhEpDpQxxek/Bfv9gfwIIRC2Uej/2jhBf3uIRk1Avx5tLW8aGlG/8+DvItv3+Z2OP+ZZT5N3pOfBkubz/qHg2PET0m/I23DaHtiCAAbTTPCqXDnFzgiZpc1o4Rjke6j0/abFwmKnxQ4WO2EDuvk2T7QVypUxzYcRxgSCu3ga1HzScpGgsZZLoZhSHvwOZ2xJ4fpGa/Owfs9dhaTCI6lbX2CCAbY8x28QmyReKo0I3uBm9zvy+fSZ+Xx6v6qLZz2BsIwC5iprL5Be5SUfZpNgb5tLPmefX/7kTE4r5UX3EZ6gsO2CVm+wG62FPgNHC+bmB8fBj83T+g4aIxM1TzYIDz6Ctw4Ijo81f8XHUn/ARmXHbqMYezKKU8MGDBsnVl0RaFldbbOvE3TxSCWABxPsXJsaItKw9pNar2u3diAYiXHNvHwrG3Ti6NZev10F3nMR/NAQvOAN6Xh4QyAso9D75ZG2uXdsVV8wEGQrqBEoUkDjcegslNehoI0YXsxhIyLvTJ0nBYs/Ka27DpChmil9eKPYzcWeEO2bvsx0dWwRX2+ZQ/cgWgxm9cVahgo128ichatCdlHFjat5Yj8/V7P0CMeeSTjzcE4guGsHG8XdfcetzhUYSGIrCaw+10ZFYyC7/CNldFtfbPxkp2jHFgoVzC/YHUFbDrq9I+DaKGD+MDbwsitCq0Y17ERC4vNfozQLzXclCJFHQL0H8Rn5gUEruwFnNZcFH6xWjELqlL4FSt+tGmd1RvMbX2grmViLw8ytts3qWBYbO+d26DVQCj9Yw29QX3ptrP91oSXKNxC7fW6wKrnSYx5dZMtSxk8kdnidvSD17WqomdtWO9IYHU2DNslb9uFGVy9UUl+yY6RbG9alXWprASuYfzzwSyA6eKFbICLIEdy1FewPEqc3hYBro+DkaRhL6HGzSMnD+UmRbFNe+XDx3/IxF8I2onMnvR7yFiqbJI6j0UX15uDnHMvHkiDGjorde6dtkdE/DIOKl6lgJoldAnQZTRnzqp0Y44MI4MENawnUYJ/PJ/VqpM7qUcPDOePFOBhfUNPCAHn1VjZVJ84or9HUbUyDxtoEyPCIDgFXRgG7Rm7atsu2JJ1aN7CVMRPoUEmkhMNWbq9qInfmM9PkPhxT4hZMGyUYDHaf2jwFplMmTRhmu4e/uYaMHYOXJi2eNUa8bAXhxoPdYLF/UsaufeSlK1WxoSQULOv66NhrkGHmwQPM2NYCDyWGwi4DcyfkkmeefFyXyuu3skE51itoWwsIw4F3O1t1V0KGR2QEXBkFJ60E7OCJnTwjKdaMRJEHbGYgdqwsMkI/ey2SLANpHyh5n2z4YKp49SN6tGxJ2bE6SYL7YgMZxonjumvyyJYVM6Ty42UjrhEMwbqlUwT77kSsLJMpwOBv8MuB0G3pJYZmDZSnMY1CjA3tNH8rm0bSnbNts9qiNQDY36hDy/gak3NHJG2kHRsFzNOf42DPk+BdFcOpBgactw8WmdNVpOr9qRqw7qWV8pCydaDIO+7WxKUqceDCgBpu5C/2aCdW+yJZqcJ+/UkTh8vyOWMFM7GsZOMlDlsVLJw+SiaOGiCYWui2Xng6xI9+66pZ4qQ7yq3+zCCPVoK27xwtrrrVlScoDytfvlwZwU4FWpXIV+v3wo3vk3bGE3ZCNepS8iIv6kgl4Ngo4K1NmE+emjTU5fP5pEZVl4MCoWoCIQ0fEln5gkhyksi+0SIX5ohM7ShS9s6ASNQc6EJ6oVtr2btlkYx5rY/Ufaay7c291P33Ss9OzeWD2W/L5uXTBYPXbgt4Vc4rpdwDxU2PWwrY95cVVfr3zXRg4NasTOUeNM+3iIvFYw1rV5XtH82WD+e/I3gjnJWBwLgBWlM9OjUTvE3ujVd6CvqNzcqoDc+dcJUpJ9T/pnz2U9OwkytkjY4yxYtos/PMXabEfZblNiqLUdidt98SUqYD/zuk042uXLwXIUQwggCfzye9Elvo8vn1iPGOucWL3q2Tu+KK7K5yxgI1te5wu0mc88ocurwxtdlN+swq68go4Mlj4swFtoweKl3M9j3BtkoMBLIqpbz9BoOINAjCDQo7OE59a6B8v3OFHPx6rd9QbFo2zf/6S+yF/99dK/2rPtctmSyv9OkUUbdHoYL5ZeW88aaHk0G211/uYZr+/anm7/dd+t5bhulQnkF9O7umjR8h0sFAHNu3Sb7ZukQ2Kl1zaxdPkj0bF/hZHtj9kb819WqfRMstC4wyRzclymZ21Hpa/4IYIx3jXu9nWudpYwcZJYk4bOb4IaZ5mtXFKBwPIMGFGf+Gvj6DX3R/3YJ1Gvnbt6irq4PZ92rs8Bd1cm6f9NEiUeuOFrxRWczCCtx0gy7vBdNGmokyXENAud1qfCbOHZ/vFe2UMBMx8bKVYJZHeoejSXtz/nyC6asYP7nztltCthZO7zJmxPzRH4yxguJFC/tXo956y01xO/CeEfmzTCTglIAjo/CDzdbYama1qlVUnTyTAAmQAAlkWALmBXNkFM79/be5hpSYEsUKS97rr03x8UQCJEACJBCLBBwZhfLlStvWzesZDrYZUoAESIAESMBzAo6MArbArlqpnGnmuRNySfMG1U3jGUECJOA5ASokgagQcGQUkPOEkQMEg6pwaw/MJlieNDbs+fxaXXSTAAmQAAmkLwHHRgFTMzH9cvrYwVKlwsOClkP/3h1kz6YFgoVa6VsN5k4CJEACJOAFAcdGQc2sdrWKgjnJ8ya/Ic91bslphSqYMM5MQgIkQAIZjYBro5DRKsDykAAJkAAJeEeARsE7ltREAiSQ6QnEPgAahdi/hqwBCZAACXhGgEbBM5RURAIkQAKxT4BGIfavIWvgLQFqI4FMTYBGIVNfflaeBEiABPQEaBT0POgjARIggUxNIC6NQqa+oqw8CZAACURAgEYhAnhMSgIkQALxRoBGId6uKOtDAnFJgJVKKwI0CmlFmvmQAAmQQAwQoFGIgYvEIpIACZBAWhGgUUgr0syHBEiABGKAAI1CDFwkFpEESIAE0ooAjUJakWY+JEACJBADBFwZhRioD4tIAiRAAiQQAQEahQjgMSkJkAAJxBsBGoV4u6KsDwm4IkBhEtAToFHQ86CPBEiABDI1ARqFTH35WXkSIAES0BOgUdDziEUfy0wCJEACnhGgUfAMJRWRAAmQQOwToFGI/WvIGpAACcQbgXSsD41COsJn1iRAAiSQ0QjQKGS0K8LykAAJkEA6EqBRSEf4zDqeCbBuJBCbBGgUYvO6sdQkQAIkEBUCNApRwUqlJEACJBCbBGgUzK8bY0iABEgg0xGgUch0l5wVJgESIAFzAjQK5mwYQwIkEG8EWB9bAjQKtogoQAIkQAKZhwCNQua51qwpCZAACdgSoFGwRUSBjEWApSEBEogmARqFaNKlbhIgARKIMQI0CjF2wVhcEiABEogmgfQwCtGsD3WTAAmQAAlEQIBGIQJ4TEoCJEAC8UaARiHerijrQwLpQYB5xg0BGoW4uZSsCAmQAAlEToBGIXKG1EACJEACcUOARiFuLmWkFWF6EiABEhChUeC3gARIgARIIECARiGAgg4SIAESiC8C4dSGRiEcakxDAiRAAnFKgEYhTi8sq0UCJEAC4RCgUQiHGtOQQFoRYD4kkMYEaBTSGDizIwESIIGMTIBGISNfHZaNBEiABNKYAI1C1IEzAxIgARKIHQI0CrFzrVhSEiABEog6ARqFqCNmBiRAAvFGIJ7rQ6MQz1eXdSMBEiABlwRoFFwCozgJkAAJxDMBGoV4vrqsmzkBxpAACRgSoFEwxMJAEiABEsicBGgUMud1Z61JgARIwJBADBsFw/owkARIgARIIAICNAoRwGNSEiABEog3AjQK8XZFWR8SiGECLHr6E6BRSP9rwBKQAAmQQIYhQKOQYS4FC0ICJEAC6U+ARiH9r0F8lYC1IQESiGkCNAoxfflYeBIgARLwlgCNgrc8qY0ESIAEYpqAgVGI6fqw8CRAAiRAAhEQoFGIAB6TkgAJkEC8EaBRiLcryvqQgAEBBpGAUwI0Ck5JUY4ESIAEMgEBGoVMcJFZRRIgARJwSoBGwSmp9JZj/iRAAiSQBgRoFNIAMrMgARIggVghQKMQK1eK5SQBEog3AhmyPjQKGfKysFAkQAIkkD4EaBTShztzJQESIIEMSYBGIUNeFhYqVgiwnCQQbwRoFOLtirI+JEACJBABARqFCOAxKQmQAAnEGwEahXi7oqwPCZAACURAgEYhAnhMSgIkQALxRoBGId6uKOtDAiRAAhEQ+D8AAAD//+Ux4HcAAAAGSURBVAMAvdEB7/yfbIYAAAAASUVORK5CYII=">
          <a:extLst>
            <a:ext uri="{FF2B5EF4-FFF2-40B4-BE49-F238E27FC236}">
              <a16:creationId xmlns:a16="http://schemas.microsoft.com/office/drawing/2014/main" id="{FA3C8392-AFA6-4A14-AB64-C9DA4A96B325}"/>
            </a:ext>
          </a:extLst>
        </xdr:cNvPr>
        <xdr:cNvSpPr>
          <a:spLocks noChangeAspect="1" noChangeArrowheads="1"/>
        </xdr:cNvSpPr>
      </xdr:nvSpPr>
      <xdr:spPr bwMode="auto">
        <a:xfrm>
          <a:off x="13373100" y="3124200"/>
          <a:ext cx="18669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1866900</xdr:colOff>
      <xdr:row>8</xdr:row>
      <xdr:rowOff>47625</xdr:rowOff>
    </xdr:to>
    <xdr:sp macro="" textlink="">
      <xdr:nvSpPr>
        <xdr:cNvPr id="1026" name="AutoShape 2" descr="data:image/png;base64,iVBORw0KGgoAAAANSUhEUgAAAYUAAACJCAYAAADDliSHAAAQAElEQVR4AeydB5wT1RbGTwBFBBdsD1FQxIoiSFUUC01EQXrvHVY6KCKCShFQQFBA6U2WIlWaSi8CIigolvfwKfgUpIig0mSRN1/Yyc4kU5PJ7ib77W8nc8u55977n2TO3DpZzpw5cxHH6dOnL548efLi0aNHL8J9kX8kQAIkQAKZjkAWUf6UWsv58+clOTlZ8uTJIzly5FBC+U8CJEACJJDZCGSBQYAxOHfunCQkJEi2bNkyGwPWlwTiiwBrQwIREMhy4cIFiQWDcOrUGXn+1TcloWBZueGeCvLh2k8iqDaTkgAJkAAJGBHIglYCWgfZs2c3is8QYes375DSlRvJu9Pm+8tz+vQZadW1v8BQ+AP4QQIkQAIk4AmBLGfPnpXcuXN7oiwaSnr1HyE1mnWTnw8e1qmHQTh4+KguLH48rAkJkAAJpA+BLLly5RKfz5c+uVvkeuTYcalUu51MmrXQUKrATTfIHYVuNoxjIAmQAAmQQHgE/EYhvKTRS7X3u++l3FMtZMfnew0zKVGssKxZNMkwjoEkQAIkkBEJxEqZ/FNSrQq760eRyetE1ir354sXrSS9idv91XdStX4n+fXIMUOF9WtWkY8XTJB8ea8zjGcgCZAACZBA+ARMjcKI5SK+hiKl+oq0myhSabBIlkYiXaaJ/PybROXvkx27pWrDRDn5x1+G+vv1bCeTR78il192mWE8A0mABEiABCIjEGIU9itjt8VfEHnuPWPFYz8SubWryByPZ4Ru3v651Gza1XRG0ajBz0mfrq2NC8VQzwj8ff68fLx+q7w1cbZMnLlAcF2wlsWzDGJZEctOApmAQIhR6DlTZPd+65onXxBpq7QeTpyylnMau3HrTnm64bNy7u/zhkneGvqCtG1a2zCOgd4RWLl6s9xXrrbUbdVLXnptrPQeMNJ/XTC+c+B/B73LiJpIgAQyLAGdUdjwjcjiz5yV9fQ5kZErnMlaSW359Aup3riLqUjf7m2lZaMapvFeRDzVIFHMjobtng8ri5adXzLVaVXfsDLzIBFu+k079ZVDh0PHcr76dp+07Nzfg1yoAgSaJ/Yz/W6YfQ+Dw1t3HQBVnhwD33hXV57OfV7zRC+UQFdw2Xv0ex1RUT3WbvpUVyeUAQ87Uc00TpTrjELSFne1GrzInXyw9Df//kHqt+4dHBzwN6j1pPTt3ibgj9xhrAGGyezY9tke40Q2oTt27RUzneiSsUme5tELlq2RZDQBTXLetecb2f/TLyaxDHZDYMfnX5l+N8y+M8HhZjPz3JQDsn/8+ZeMmTBbV56Z85bJ9z/+hOiIjy++/E6nG/WYMnuxYIZhxMotFAwaOSEk363KmKVFEkalENAZhZW7U0JdnL4N8z6BxWjPNOkif506bZhbuQeKy7sj+hvGMdB7AsnJybZKjxz73VaGArFFIGnBSjlvcO2nJS2NakXenpQUNf3bd34pn+/5Nmr6412xziiEM0Zw9A/3iDC76OlGz8qRY8cNE992awGZN+UNyZpVVzxDWQZ6Q+CBkkUtFV2WLZvcd88dljKMjD0CaBUYlTppobGxMJINJ+z9pR/L0d+8ecgIzh8tn+Aw+p0T0N11HwzjN1+ykPPMIHn23N9Sq3l3+fGAcRMjZ84csnDaKLkqV06I80gjAo8/XEqervyoaW5d2jWWHFdkN41nRPgE1i2ZLH/s3+bq2Lslwr5bpbh4mtZ249yU719K6KX/346fkJWrN1/yROEzWemqHD9lruea0e21YvWmgN4cOa4IuH0+X8BNhzkBnVGoUcpc0CgG8jld3ieaJ74oO3d/baTOHzZ2+ItSqGB+v5sfaUtg5jtDZMTAXjr+2bJllXbN6kifbq3TtjDMLeoEZs1fpsujc9tGOr9ZK0InZOPR3oevyH65FNW0NifMWCBnzp6z0eAueuykOYEE2AbnX9ddE/BzanUAhaVDZxTaV7SUDYnsVDkkyDJg6OjJllteN61XTepUq2Spg5HRI4AuovbN68ruDe/7j08/ni2HvlkvIwf1jm4rIXpVomYTArgZz13yYSD2zttuEUzsCAQojtUbtskvh44orvD/tbsgoJfgkbIlA8ownhhsmAKRYTjQupmatCSQskqFh+XEydT+bZ+PLYUAHAuHzihkv0xkcnsLaU1Uc6WnoUoxTYCNc9O2XTJszFRTKYwjjFSeUk0FGJGmBNBaK3xnIcl+ufKlSNOcmVlaEFi0fI1gp2E1rzrVK8l11+SR8o+UUYP851nzl/vPXn1UCNI/zsMupAkz3tcV88mKD5vujqATpEdHQGcUENOmgsjsLiJWNnVAHZEZieL4DwPKzRP7iVnzDdtWJE0YJtr+P8fKKUgCJOCaQHDXUOM6T/l1NEk5+z3Kx3vvLzf93SrRrv9LFy8iN+fPF0iHscXlH6eOAQQiXDrQ8pk4M3VHZeyNds9dt7nUQnEQCDEKCGz8sMg/yhhQkmIcmpQTuetGkcfvERnVXOTIRJFX60FKe5i7//nnH2nasa8c//2kqdCQfl0ET6WmAoywJIAnvnWbPxX80EeMmyHT5yz1b0+BLSssE6ZRJFaqY474gmWrZcL09+X1t6fJ5PcWydJV62XXnm8871e2qhbm5aNbZMbcDwSswAx7bhlNy7TSE8txGIzVrr95oOR9cksB5UeuVOqZquUFkz0Up///p58PyYYtn/ndXnwkX7ggz7ZuoFP1tgfTU9ENpb3HJLZuKOfO/a3Lx+yhVCdEjxgaBZVLI8U4vNdZ5LtRIusHiPRQHiauT1BjnZ2HvzVVtu/80lT4sYdKSYeWLqyMqab4iPjym33+V44mFCxreH7tzdQtw//z3wPSuH0fKVi8itRs1l2wehSrU7v2HebfnqJA0Sck8bkhIS8oMiN17e2PGOaJsmDGmFk6o3A8uWGREtLlL1JRnqzfSVp3GSDPvTJKBo+cKD1fekOadXpRytdoIzcULi9lKjf277fkxpBhESDKZnZouybAtV7r3nJr8apSp2VP6fLCUAErMMOuvLcUqyJYaWu2O69RHWM1DAZRW/aGtasGvBgMrv10xYAfDhhOnL04kpOTpWXjmpIr55UBdTBQeDgIBLh04MHzbc0AM2bJtWlaS856PIjtslgxK25pFCKtFX60Q0dPMVWD7qJ3Rr5kGp8ZI+yeZtSBOyzjf7R6K0HTG0/iRqzOnDkraP6XKF/fcoDfKG24YWi1vDx8vNxRupr/JotympVPzQN1/m7fj/79loo/Xl+WfbRRjYroDL1Q8MGHG6RizTby0bpPDBdqQQaDnjBixRVWGP9CWDweaBG99/6KQNUwuaBudf2MkSZ1n/bHqx/ghxaW6o/kjJYCbtqY0KDV83YErYWlqzYItmlR9bVpWttvdFBXNYxn5wSiZhT+/OuUtOn6smVJhvXvJvnz5bWUyWyRPp/VaI4IomFs8bR7+vQZcfKHWR+N2j8vaFk4kQ9XBgagRIX68uY7syTcm8j/fvlVmnR4QRq162PZ5SjKn89nx8onq9Zs8Xdf2hkmRZ3/H0atTose8vOhw35/vH2AB2bpqPWqWqmc5E7IpXr954fK3B/oTkIAbq5aQ4KwcI+L/1x6KcuzbRsKpjurepasXC8Hfz2qel2dx0xM3dI5S5YsEjy11pUyClt3H0XCp4fSPWDVFEe3UavGNSPJIlOmPXz0uGCMBk1mNwAuXPhHXhz8lpskrmTRRYh9rIw21HOlKEUYC5BqNOsmVoZPbQmkJAk5HVD6w1uFsXEcDMjLw8aH6IuHgOCuoEZ1UruOtPVTB57VsMmzIl8sp+rC+fprr5b6NarA6T/wfcZ27X6Piw+MB2ERnpoEXV833nC96uU5DAJRaSngaWT+ko9Mi3PllTlk4pvWrQjTxHEeYXejm5a0RH4/kTr32hJHUCQGWH+JcN55kEq/Fzrrte5l2jXjFwrjY8/ef0v7ngPDSHkpybvT5lsalUtSxp9LVqyTEyf/NI6M0VA8pK3ZuD1QerQQnij/UMCvdbRo+IzW698gb6fFolOdsENPr2db6CTx3UY3ni7QxjNmQmorAaI9n22OE48ICHhuFPCk2L7nq5ZFGvhComDKmKVQJo30+ay7RFQsGI9p06SWrJg7TuZNfkMG9e0sV+dJUKMNzzA4q9ZuMYyLJHDQiAm288HzXn+tDHiuo7+8KPPimaOlfs0qgua+Vd7oz45kEBK6MaiZ2LqBP+85k4bLy8938vc5I87sQJeJ9gZqJudFeA+lVY2tnZ0evQeMCCtbtBLwRK4mbqDwx5iC6tee8bT9sNKNpA1Deq0/UjdWHFd89IGAGkxOmDp7ccBv59j3w0/KONHWgNgjD5aQInffHvDTER4Bz41CG6W5jg3vzIqDlZNtmtQ2i2a4AwIwqF+sny9vDnle8ENAv3C3Dk387662Mwx7lKdvB1k4FsEPc86iVZbyMF57P1ksvZUnQ5QXB24Gk0e/Its+nCW4AVkpGDF2hlW0ZVzBm2+SrzYvlGEDuvtZPV35UemV2FxWzRuvm3pppGS3x6yM8kAYrgm2lHZ6hFMuPBAE39QbBa1JQFm0R5N6+gHn+Us/DrvlpdWrdXdt30TrlfFT50ly8gVdmJkHrQTUS43v2r6x6oznc9Tr5qlRwPx4fLGtSo0bGXc/tSJkHzdj3BDDG+ldtxe0HWT79/c2r9Wzz14ngemN2h+mLlLxlC1dzG+8zFZGY33KnInDlQF08xbSR+s/EQyWK+pc/0P3tdfkCUlXrMhdYvdw4jWrkEKkYcDGrbsEaw7ULLEuoWSxe1Sv4bnWUxUFU1TVSIzvLFqxVvV6ci5frrTu6R6DzUtWrrPVjR1W5y76MCCHVscTJl1hASE6HBHwzChg4Uj/oWMtM61e5TH/05qlECMtCWBDsQdLFTWVsRu8P/bbCdO04USs2bjNMtmQfl0s4xFZvGhhQWsHbqMDT45btn9uFGUZhhbJvXffZirTspG+3zxY8FiUtnYOzict/DPnfqDLpnmD6jq/kQeL2Go8VUEXhYcAXYAHnu4dm+q0jBo/U+c38mCHVe2alq5Ki8PnM3+wMNLBMGMCnhmF519907JfGX2Xw1/pYVyKDBzq84X5RbNIpu3XdVt1PHlbpcH+NRhANJM5fuKkWZTrcDwI4O15Zgnz35hXSt1/r1m0LrxqxXI6f7AnnHEFO1a3FSxg+c4OL1lp6xPs3rl2rqtts9csSl3AGKzLyI/pwVg9rsb5fD4JXougxgWfg2chfbrrK/+gc7BcJP7a1SrpWr7YztuqxwFjD9hhVc0TM5nMZlGpMjw7J+CJUcC8eavZRihOV6W/L5I1CT8fh5boHNomcnAOFy44698MTieXpmOHBCMgEg55clsPJkN/gRtvwMnwwFO3YUQYgYeP/maZqoTSArAU0ERirEnjDXEeOer+C5An91UherQBPp9P8uU1n77oJSttvmntDn67GgaQ7cZx1DI+/nAp3Q0b4dOSluLk2YH1tWew9AAAD7hJREFUCs+2aajTN3Zy6hbYugjFMz1pie6NjR1a1hPsn6ZE8d8DAp4YBWwZYFUWPL0+36WVlYhh3OLPRGqPFPEp35cCiSI5W4h0miKy60fx9C/hKv3iHa3yP/86rfU6dv/x1ylT2dy5zfOz6p83VRgUkRC0GCko2jPv7zZTY7V72dtlaieLTRXtdIQTb9WqCkdfRkwzbY7+Jp41a1YZOnqyo2PYmCmCJ3FtvZIWrtR6PXGj2xOzxFRlmNauXaWshqOVPWbibNUrRqujA5F0hEUgYqOAL9cP+3+2zLx355aCKZSWQprIfYdEHnv1kkGAYVCjTp8TeXe1SKm+It3Dn5CiqgucrZ4o8SVE8zsgDIeDwypN7oSrHGjI+CKnbFZUZ7ssm+NKZM9+uWNZCjongIVd3/7nB12CjVt3KgZhiuNjz9f/0aXHimhtd5QuMkwPDELrJrUCqfFwNPpd/RoERGKgG4PRcONoWq+aWP1+IcPDHYGIjAIWLQ212NsIRcmX9zrBHHG4nR5Nx4ls+tZaeswqkb7mLUzrxEGxRrNTtCJW/eZaOdW9+6vvVKfhOfjJy1AoBgLtfoynTjlvZVlNYwaKa6/OjRMPlwRmzNMPMLtMbioejQFn3CeyZcsayHPW/OUhCwhHjUsdhMYaF3RLBxLQ4QmBiIwCdru0K0Wfbm3sRHTxk9eJ7PheF2TqGaa0iv972DTaccT9991tKfvx+tQFMpaCKZFrNn2a4jI+2U0FNE6V8UKvyWN9o97/00HHhcZ2zlbC19AoWOExjMM03nkWOwsYJnIYiH2usELaoXhAzJfFfAYGxjnqPvNEQBazi7QvzsHYJQahVYFqTzyq26NJDVfPPp8+L59P71flUs48pRAI2yjgR2y3aAlzoVs0sJ72l1KOwGnK+oDTkWP6BkdilkJlShSxjMf6C2zwZymkicTAnsYb4sSGYyGBMRhwY75/Wc7e2fXlt47flfDZF19bEri38O2W8YwMJbBw2WrdYrOblOt18setrmY6/bF/m1/+t+83+9/MpuaC7p3pc8JohVhMwIDu7h3001MnaV6cM37KPIgEjq7t9QvfAhEpDpQxxek/Bfv9gfwIIRC2Uej/2jhBf3uIRk1Avx5tLW8aGlG/8+DvItv3+Z2OP+ZZT5N3pOfBkubz/qHg2PET0m/I23DaHtiCAAbTTPCqXDnFzgiZpc1o4Rjke6j0/abFwmKnxQ4WO2EDuvk2T7QVypUxzYcRxgSCu3ga1HzScpGgsZZLoZhSHvwOZ2xJ4fpGa/Owfs9dhaTCI6lbX2CCAbY8x28QmyReKo0I3uBm9zvy+fSZ+Xx6v6qLZz2BsIwC5iprL5Be5SUfZpNgb5tLPmefX/7kTE4r5UX3EZ6gsO2CVm+wG62FPgNHC+bmB8fBj83T+g4aIxM1TzYIDz6Ctw4Ijo81f8XHUn/ARmXHbqMYezKKU8MGDBsnVl0RaFldbbOvE3TxSCWABxPsXJsaItKw9pNar2u3diAYiXHNvHwrG3Ti6NZev10F3nMR/NAQvOAN6Xh4QyAso9D75ZG2uXdsVV8wEGQrqBEoUkDjcegslNehoI0YXsxhIyLvTJ0nBYs/Ka27DpChmil9eKPYzcWeEO2bvsx0dWwRX2+ZQ/cgWgxm9cVahgo128ichatCdlHFjat5Yj8/V7P0CMeeSTjzcE4guGsHG8XdfcetzhUYSGIrCaw+10ZFYyC7/CNldFtfbPxkp2jHFgoVzC/YHUFbDrq9I+DaKGD+MDbwsitCq0Y17ERC4vNfozQLzXclCJFHQL0H8Rn5gUEruwFnNZcFH6xWjELqlL4FSt+tGmd1RvMbX2grmViLw8ytts3qWBYbO+d26DVQCj9Yw29QX3ptrP91oSXKNxC7fW6wKrnSYx5dZMtSxk8kdnidvSD17WqomdtWO9IYHU2DNslb9uFGVy9UUl+yY6RbG9alXWprASuYfzzwSyA6eKFbICLIEdy1FewPEqc3hYBro+DkaRhL6HGzSMnD+UmRbFNe+XDx3/IxF8I2onMnvR7yFiqbJI6j0UX15uDnHMvHkiDGjorde6dtkdE/DIOKl6lgJoldAnQZTRnzqp0Y44MI4MENawnUYJ/PJ/VqpM7qUcPDOePFOBhfUNPCAHn1VjZVJ84or9HUbUyDxtoEyPCIDgFXRgG7Rm7atsu2JJ1aN7CVMRPoUEmkhMNWbq9qInfmM9PkPhxT4hZMGyUYDHaf2jwFplMmTRhmu4e/uYaMHYOXJi2eNUa8bAXhxoPdYLF/UsaufeSlK1WxoSQULOv66NhrkGHmwQPM2NYCDyWGwi4DcyfkkmeefFyXyuu3skE51itoWwsIw4F3O1t1V0KGR2QEXBkFJ60E7OCJnTwjKdaMRJEHbGYgdqwsMkI/ey2SLANpHyh5n2z4YKp49SN6tGxJ2bE6SYL7YgMZxonjumvyyJYVM6Ty42UjrhEMwbqlUwT77kSsLJMpwOBv8MuB0G3pJYZmDZSnMY1CjA3tNH8rm0bSnbNts9qiNQDY36hDy/gak3NHJG2kHRsFzNOf42DPk+BdFcOpBgactw8WmdNVpOr9qRqw7qWV8pCydaDIO+7WxKUqceDCgBpu5C/2aCdW+yJZqcJ+/UkTh8vyOWMFM7GsZOMlDlsVLJw+SiaOGiCYWui2Xng6xI9+66pZ4qQ7yq3+zCCPVoK27xwtrrrVlScoDytfvlwZwU4FWpXIV+v3wo3vk3bGE3ZCNepS8iIv6kgl4Ngo4K1NmE+emjTU5fP5pEZVl4MCoWoCIQ0fEln5gkhyksi+0SIX5ohM7ShS9s6ASNQc6EJ6oVtr2btlkYx5rY/Ufaay7c291P33Ss9OzeWD2W/L5uXTBYPXbgt4Vc4rpdwDxU2PWwrY95cVVfr3zXRg4NasTOUeNM+3iIvFYw1rV5XtH82WD+e/I3gjnJWBwLgBWlM9OjUTvE3ujVd6CvqNzcqoDc+dcJUpJ9T/pnz2U9OwkytkjY4yxYtos/PMXabEfZblNiqLUdidt98SUqYD/zuk042uXLwXIUQwggCfzye9Elvo8vn1iPGOucWL3q2Tu+KK7K5yxgI1te5wu0mc88ocurwxtdlN+swq68go4Mlj4swFtoweKl3M9j3BtkoMBLIqpbz9BoOINAjCDQo7OE59a6B8v3OFHPx6rd9QbFo2zf/6S+yF/99dK/2rPtctmSyv9OkUUbdHoYL5ZeW88aaHk0G211/uYZr+/anm7/dd+t5bhulQnkF9O7umjR8h0sFAHNu3Sb7ZukQ2Kl1zaxdPkj0bF/hZHtj9kb819WqfRMstC4wyRzclymZ21Hpa/4IYIx3jXu9nWudpYwcZJYk4bOb4IaZ5mtXFKBwPIMGFGf+Gvj6DX3R/3YJ1Gvnbt6irq4PZ92rs8Bd1cm6f9NEiUeuOFrxRWczCCtx0gy7vBdNGmokyXENAud1qfCbOHZ/vFe2UMBMx8bKVYJZHeoejSXtz/nyC6asYP7nztltCthZO7zJmxPzRH4yxguJFC/tXo956y01xO/CeEfmzTCTglIAjo/CDzdbYama1qlVUnTyTAAmQAAlkWALmBXNkFM79/be5hpSYEsUKS97rr03x8UQCJEACJBCLBBwZhfLlStvWzesZDrYZUoAESIAESMBzAo6MArbArlqpnGnmuRNySfMG1U3jGUECJOA5ASokgagQcGQUkPOEkQMEg6pwaw/MJlieNDbs+fxaXXSTAAmQAAmkLwHHRgFTMzH9cvrYwVKlwsOClkP/3h1kz6YFgoVa6VsN5k4CJEACJOAFAcdGQc2sdrWKgjnJ8ya/Ic91bslphSqYMM5MQgIkQAIZjYBro5DRKsDykAAJkAAJeEeARsE7ltREAiSQ6QnEPgAahdi/hqwBCZAACXhGgEbBM5RURAIkQAKxT4BGIfavIWvgLQFqI4FMTYBGIVNfflaeBEiABPQEaBT0POgjARIggUxNIC6NQqa+oqw8CZAACURAgEYhAnhMSgIkQALxRoBGId6uKOtDAnFJgJVKKwI0CmlFmvmQAAmQQAwQoFGIgYvEIpIACZBAWhGgUUgr0syHBEiABGKAAI1CDFwkFpEESIAE0ooAjUJakWY+JEACJBADBFwZhRioD4tIAiRAAiQQAQEahQjgMSkJkAAJxBsBGoV4u6KsDwm4IkBhEtAToFHQ86CPBEiABDI1ARqFTH35WXkSIAES0BOgUdDziEUfy0wCJEACnhGgUfAMJRWRAAmQQOwToFGI/WvIGpAACcQbgXSsD41COsJn1iRAAiSQ0QjQKGS0K8LykAAJkEA6EqBRSEf4zDqeCbBuJBCbBGgUYvO6sdQkQAIkEBUCNApRwUqlJEACJBCbBGgUzK8bY0iABEgg0xGgUch0l5wVJgESIAFzAjQK5mwYQwIkEG8EWB9bAjQKtogoQAIkQAKZhwCNQua51qwpCZAACdgSoFGwRUSBjEWApSEBEogmARqFaNKlbhIgARKIMQI0CjF2wVhcEiABEogmgfQwCtGsD3WTAAmQAAlEQIBGIQJ4TEoCJEAC8UaARiHerijrQwLpQYB5xg0BGoW4uZSsCAmQAAlEToBGIXKG1EACJEACcUOARiFuLmWkFWF6EiABEhChUeC3gARIgARIIECARiGAgg4SIAESiC8C4dSGRiEcakxDAiRAAnFKgEYhTi8sq0UCJEAC4RCgUQiHGtOQQFoRYD4kkMYEaBTSGDizIwESIIGMTIBGISNfHZaNBEiABNKYAI1C1IEzAxIgARKIHQI0CrFzrVhSEiABEog6ARqFqCNmBiRAAvFGIJ7rQ6MQz1eXdSMBEiABlwRoFFwCozgJkAAJxDMBGoV4vrqsmzkBxpAACRgSoFEwxMJAEiABEsicBGgUMud1Z61JgARIwJBADBsFw/owkARIgARIIAICNAoRwGNSEiABEog3AjQK8XZFWR8SiGECLHr6E6BRSP9rwBKQAAmQQIYhQKOQYS4FC0ICJEAC6U+ARiH9r0F8lYC1IQESiGkCNAoxfflYeBIgARLwlgCNgrc8qY0ESIAEYpqAgVGI6fqw8CRAAiRAAhEQoFGIAB6TkgAJkEC8EaBRiLcryvqQgAEBBpGAUwI0Ck5JUY4ESIAEMgEBGoVMcJFZRRIgARJwSoBGwSmp9JZj/iRAAiSQBgRoFNIAMrMgARIggVghQKMQK1eK5SQBEog3AhmyPjQKGfKysFAkQAIkkD4EaBTShztzJQESIIEMSYBGIUNeFhYqVgiwnCQQbwRoFOLtirI+JEACJBABARqFCOAxKQmQAAnEGwEahXi7oqwPCZAACURAgEYhAnhMSgIkQALxRoBGId6uKOtDAiRAAhEQ+D8AAAD//+Ux4HcAAAAGSURBVAMAvdEB7/yfbIYAAAAASUVORK5CYII=">
          <a:extLst>
            <a:ext uri="{FF2B5EF4-FFF2-40B4-BE49-F238E27FC236}">
              <a16:creationId xmlns:a16="http://schemas.microsoft.com/office/drawing/2014/main" id="{539D169C-60A4-45CB-B305-25A19F4916F7}"/>
            </a:ext>
          </a:extLst>
        </xdr:cNvPr>
        <xdr:cNvSpPr>
          <a:spLocks noChangeAspect="1" noChangeArrowheads="1"/>
        </xdr:cNvSpPr>
      </xdr:nvSpPr>
      <xdr:spPr bwMode="auto">
        <a:xfrm>
          <a:off x="0" y="228600"/>
          <a:ext cx="18669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1980964</xdr:colOff>
      <xdr:row>3</xdr:row>
      <xdr:rowOff>104690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85CF6D4-3D89-4B14-9BC4-9FB57A59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885714" cy="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2038114</xdr:colOff>
      <xdr:row>3</xdr:row>
      <xdr:rowOff>104690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397155-0624-4869-B178-ADC15DD0C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1885714" cy="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1885714</xdr:colOff>
      <xdr:row>3</xdr:row>
      <xdr:rowOff>104690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2F67314-C97D-4E8F-9CBB-CD024DC9C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5714" cy="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A23F-DFB2-42CF-A010-DEC90E2DC22A}">
  <dimension ref="A5:S45"/>
  <sheetViews>
    <sheetView workbookViewId="0">
      <selection activeCell="I10" sqref="I10"/>
    </sheetView>
  </sheetViews>
  <sheetFormatPr defaultRowHeight="15"/>
  <cols>
    <col min="1" max="1" width="122" bestFit="1" customWidth="1"/>
    <col min="2" max="2" width="14.5703125" bestFit="1" customWidth="1"/>
    <col min="14" max="14" width="66.7109375" bestFit="1" customWidth="1"/>
    <col min="15" max="15" width="14.5703125" bestFit="1" customWidth="1"/>
  </cols>
  <sheetData>
    <row r="5" spans="1:2" ht="18">
      <c r="A5" s="1" t="s">
        <v>21</v>
      </c>
    </row>
    <row r="7" spans="1:2" ht="18">
      <c r="A7" s="15" t="s">
        <v>2</v>
      </c>
      <c r="B7" s="16"/>
    </row>
    <row r="8" spans="1:2">
      <c r="A8" s="17" t="s">
        <v>4</v>
      </c>
      <c r="B8" s="20">
        <v>1</v>
      </c>
    </row>
    <row r="9" spans="1:2">
      <c r="A9" s="18" t="s">
        <v>12</v>
      </c>
      <c r="B9" s="21">
        <v>5000</v>
      </c>
    </row>
    <row r="10" spans="1:2">
      <c r="B10" s="14"/>
    </row>
    <row r="11" spans="1:2">
      <c r="A11" s="6" t="s">
        <v>14</v>
      </c>
      <c r="B11" s="14"/>
    </row>
    <row r="12" spans="1:2">
      <c r="A12" t="s">
        <v>23</v>
      </c>
      <c r="B12" s="22">
        <v>100</v>
      </c>
    </row>
    <row r="13" spans="1:2">
      <c r="A13" t="s">
        <v>13</v>
      </c>
      <c r="B13" s="13">
        <f>B9*B12*B8</f>
        <v>500000</v>
      </c>
    </row>
    <row r="14" spans="1:2">
      <c r="A14" t="s">
        <v>27</v>
      </c>
      <c r="B14" s="23">
        <v>8</v>
      </c>
    </row>
    <row r="15" spans="1:2">
      <c r="A15" t="s">
        <v>44</v>
      </c>
      <c r="B15" s="27">
        <f>B9/250/(B14/2)</f>
        <v>5</v>
      </c>
    </row>
    <row r="17" spans="1:19">
      <c r="S17" s="5"/>
    </row>
    <row r="18" spans="1:19">
      <c r="A18" s="6" t="s">
        <v>25</v>
      </c>
    </row>
    <row r="19" spans="1:19">
      <c r="A19" t="s">
        <v>45</v>
      </c>
      <c r="B19" s="22">
        <v>400</v>
      </c>
    </row>
    <row r="20" spans="1:19">
      <c r="A20" t="s">
        <v>15</v>
      </c>
      <c r="B20" s="22">
        <v>4</v>
      </c>
    </row>
    <row r="21" spans="1:19">
      <c r="A21" t="s">
        <v>11</v>
      </c>
      <c r="B21" s="6">
        <f>B9/(B19*(B20/2))</f>
        <v>6.25</v>
      </c>
    </row>
    <row r="22" spans="1:19">
      <c r="A22" t="s">
        <v>16</v>
      </c>
      <c r="B22" s="22">
        <v>2000</v>
      </c>
    </row>
    <row r="23" spans="1:19">
      <c r="A23" t="s">
        <v>17</v>
      </c>
      <c r="B23">
        <f>B22*8</f>
        <v>16000</v>
      </c>
    </row>
    <row r="24" spans="1:19">
      <c r="A24" t="s">
        <v>22</v>
      </c>
      <c r="B24" s="9">
        <f>B25/B9</f>
        <v>80</v>
      </c>
    </row>
    <row r="25" spans="1:19">
      <c r="A25" s="6" t="s">
        <v>18</v>
      </c>
      <c r="B25" s="13">
        <f>B23*B21*B20*B8</f>
        <v>400000</v>
      </c>
    </row>
    <row r="26" spans="1:19">
      <c r="A26" s="6"/>
      <c r="B26" s="13"/>
    </row>
    <row r="27" spans="1:19">
      <c r="A27" s="6"/>
      <c r="B27" s="13"/>
    </row>
    <row r="28" spans="1:19">
      <c r="A28" s="6" t="s">
        <v>26</v>
      </c>
    </row>
    <row r="29" spans="1:19">
      <c r="A29" t="s">
        <v>19</v>
      </c>
      <c r="B29" s="22">
        <v>2500</v>
      </c>
    </row>
    <row r="30" spans="1:19">
      <c r="A30" t="s">
        <v>20</v>
      </c>
      <c r="B30" s="22">
        <v>1</v>
      </c>
    </row>
    <row r="31" spans="1:19">
      <c r="A31" t="s">
        <v>11</v>
      </c>
      <c r="B31" s="6">
        <f>B9/B29/B30</f>
        <v>2</v>
      </c>
    </row>
    <row r="32" spans="1:19">
      <c r="A32" t="s">
        <v>16</v>
      </c>
      <c r="B32" s="22">
        <v>2000</v>
      </c>
    </row>
    <row r="33" spans="1:14">
      <c r="A33" t="s">
        <v>17</v>
      </c>
      <c r="B33">
        <f>B32*8</f>
        <v>16000</v>
      </c>
    </row>
    <row r="34" spans="1:14">
      <c r="A34" s="6" t="s">
        <v>18</v>
      </c>
      <c r="B34" s="13">
        <f>B33*B31*B30*B8</f>
        <v>32000</v>
      </c>
    </row>
    <row r="36" spans="1:14">
      <c r="A36" t="s">
        <v>31</v>
      </c>
      <c r="B36" s="13">
        <v>600000</v>
      </c>
    </row>
    <row r="38" spans="1:14">
      <c r="A38" s="6" t="s">
        <v>32</v>
      </c>
      <c r="B38" s="27">
        <f>B25-B34-B36/5</f>
        <v>248000</v>
      </c>
      <c r="N38" s="5"/>
    </row>
    <row r="39" spans="1:14">
      <c r="A39" s="6" t="s">
        <v>33</v>
      </c>
      <c r="B39" s="27">
        <f>B15-B31</f>
        <v>3</v>
      </c>
    </row>
    <row r="40" spans="1:14">
      <c r="A40" s="4"/>
    </row>
    <row r="41" spans="1:14">
      <c r="A41" s="19" t="s">
        <v>24</v>
      </c>
    </row>
    <row r="42" spans="1:14">
      <c r="A42" s="4"/>
    </row>
    <row r="43" spans="1:14">
      <c r="A43" s="3" t="s">
        <v>0</v>
      </c>
    </row>
    <row r="44" spans="1:14">
      <c r="A44" s="3" t="s">
        <v>1</v>
      </c>
    </row>
    <row r="45" spans="1:14">
      <c r="A45" s="3" t="s"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CAA-1190-4BAD-A114-7D61E68BA342}">
  <dimension ref="A5:D32"/>
  <sheetViews>
    <sheetView workbookViewId="0">
      <selection activeCell="C8" sqref="C8"/>
    </sheetView>
  </sheetViews>
  <sheetFormatPr defaultRowHeight="15"/>
  <cols>
    <col min="1" max="1" width="45" customWidth="1"/>
    <col min="2" max="2" width="36.140625" customWidth="1"/>
    <col min="3" max="3" width="37.140625" customWidth="1"/>
    <col min="4" max="4" width="35.85546875" customWidth="1"/>
  </cols>
  <sheetData>
    <row r="5" spans="1:4" ht="18">
      <c r="A5" s="1" t="s">
        <v>28</v>
      </c>
    </row>
    <row r="7" spans="1:4">
      <c r="A7" s="7" t="s">
        <v>5</v>
      </c>
      <c r="B7" s="7"/>
      <c r="C7" s="7" t="s">
        <v>30</v>
      </c>
      <c r="D7" s="7"/>
    </row>
    <row r="8" spans="1:4" ht="45">
      <c r="A8" s="8" t="s">
        <v>6</v>
      </c>
      <c r="B8" s="10"/>
      <c r="C8" s="24">
        <v>120000</v>
      </c>
      <c r="D8" s="8"/>
    </row>
    <row r="9" spans="1:4">
      <c r="A9" s="8" t="s">
        <v>38</v>
      </c>
      <c r="B9" s="10"/>
      <c r="C9" s="25">
        <v>50</v>
      </c>
      <c r="D9" s="8"/>
    </row>
    <row r="10" spans="1:4" ht="30">
      <c r="A10" s="8" t="s">
        <v>40</v>
      </c>
      <c r="B10" s="10"/>
      <c r="C10" s="26">
        <v>0.8</v>
      </c>
      <c r="D10" s="8"/>
    </row>
    <row r="11" spans="1:4" ht="30">
      <c r="A11" s="8" t="s">
        <v>7</v>
      </c>
      <c r="B11" s="10"/>
      <c r="C11" s="26">
        <v>0.9</v>
      </c>
      <c r="D11" s="8"/>
    </row>
    <row r="14" spans="1:4" ht="30">
      <c r="A14" s="8" t="s">
        <v>42</v>
      </c>
      <c r="B14">
        <f>C9*C10</f>
        <v>40</v>
      </c>
    </row>
    <row r="15" spans="1:4" ht="30">
      <c r="A15" s="8" t="s">
        <v>41</v>
      </c>
      <c r="B15">
        <f>B14*C11</f>
        <v>36</v>
      </c>
    </row>
    <row r="16" spans="1:4">
      <c r="A16" t="s">
        <v>39</v>
      </c>
      <c r="B16" s="11">
        <f>B15*C8</f>
        <v>4320000</v>
      </c>
    </row>
    <row r="18" spans="1:2">
      <c r="A18" s="2" t="s">
        <v>43</v>
      </c>
    </row>
    <row r="20" spans="1:2" ht="105">
      <c r="A20" s="28" t="s">
        <v>35</v>
      </c>
    </row>
    <row r="22" spans="1:2">
      <c r="A22" s="2"/>
    </row>
    <row r="24" spans="1:2">
      <c r="A24" s="6"/>
      <c r="B24" s="11"/>
    </row>
    <row r="29" spans="1:2">
      <c r="A29" s="7"/>
      <c r="B29" s="7"/>
    </row>
    <row r="30" spans="1:2">
      <c r="A30" s="8"/>
      <c r="B30" s="12"/>
    </row>
    <row r="31" spans="1:2">
      <c r="A31" s="8"/>
      <c r="B31" s="12"/>
    </row>
    <row r="32" spans="1:2">
      <c r="A32" s="10"/>
      <c r="B32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8A13-3057-4251-9FD4-0D205A5D0236}">
  <dimension ref="A5:D26"/>
  <sheetViews>
    <sheetView tabSelected="1" workbookViewId="0">
      <selection activeCell="E5" sqref="E5"/>
    </sheetView>
  </sheetViews>
  <sheetFormatPr defaultRowHeight="15"/>
  <cols>
    <col min="1" max="1" width="69" customWidth="1"/>
    <col min="2" max="2" width="13.140625" bestFit="1" customWidth="1"/>
    <col min="3" max="3" width="30.7109375" customWidth="1"/>
  </cols>
  <sheetData>
    <row r="5" spans="1:4" ht="18">
      <c r="A5" s="1" t="s">
        <v>28</v>
      </c>
    </row>
    <row r="7" spans="1:4">
      <c r="A7" s="7" t="s">
        <v>5</v>
      </c>
      <c r="B7" s="7"/>
      <c r="C7" s="7" t="s">
        <v>30</v>
      </c>
      <c r="D7" s="7"/>
    </row>
    <row r="8" spans="1:4">
      <c r="A8" s="8" t="s">
        <v>8</v>
      </c>
      <c r="B8" s="10"/>
      <c r="C8" s="25">
        <v>120</v>
      </c>
      <c r="D8" s="8"/>
    </row>
    <row r="9" spans="1:4" ht="30">
      <c r="A9" s="8" t="s">
        <v>34</v>
      </c>
      <c r="B9" s="10"/>
      <c r="C9" s="24">
        <v>16000</v>
      </c>
      <c r="D9" s="8"/>
    </row>
    <row r="10" spans="1:4">
      <c r="A10" s="8" t="s">
        <v>9</v>
      </c>
      <c r="B10" s="10"/>
      <c r="C10" s="25">
        <v>3</v>
      </c>
      <c r="D10" s="8"/>
    </row>
    <row r="11" spans="1:4">
      <c r="A11" s="8" t="s">
        <v>10</v>
      </c>
      <c r="B11" s="10"/>
      <c r="C11" s="25">
        <v>0.5</v>
      </c>
      <c r="D11" s="8"/>
    </row>
    <row r="13" spans="1:4">
      <c r="A13" s="8" t="s">
        <v>36</v>
      </c>
      <c r="B13" s="29">
        <f>C8*C9*C10</f>
        <v>5760000</v>
      </c>
    </row>
    <row r="14" spans="1:4">
      <c r="A14" s="8" t="s">
        <v>37</v>
      </c>
      <c r="B14" s="29">
        <f>C8*C9*C11</f>
        <v>960000</v>
      </c>
    </row>
    <row r="15" spans="1:4">
      <c r="A15" s="6" t="s">
        <v>3</v>
      </c>
      <c r="B15" s="11">
        <f>C8*(C10-C11)*C9</f>
        <v>4800000</v>
      </c>
    </row>
    <row r="16" spans="1:4">
      <c r="A16" s="2" t="s">
        <v>29</v>
      </c>
    </row>
    <row r="18" spans="1:2" ht="18">
      <c r="A18" s="1"/>
    </row>
    <row r="21" spans="1:2" ht="18">
      <c r="A21" s="1"/>
    </row>
    <row r="23" spans="1:2">
      <c r="A23" s="7"/>
      <c r="B23" s="7"/>
    </row>
    <row r="24" spans="1:2">
      <c r="A24" s="8"/>
      <c r="B24" s="12"/>
    </row>
    <row r="25" spans="1:2">
      <c r="A25" s="8"/>
      <c r="B25" s="12"/>
    </row>
    <row r="26" spans="1:2">
      <c r="A26" s="10"/>
      <c r="B26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Затраты на инвентаризацию</vt:lpstr>
      <vt:lpstr>Снижение излишних закупок</vt:lpstr>
      <vt:lpstr>Снижение времени простоя сотруд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2025-10-16T11:22:47Z</dcterms:modified>
</cp:coreProperties>
</file>